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030"/>
  <workbookPr showInkAnnotation="0" autoCompressPictures="0"/>
  <bookViews>
    <workbookView xWindow="1420" yWindow="2200" windowWidth="36160" windowHeight="1784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B12" i="1" l="1"/>
  <c r="I8" i="1"/>
  <c r="E8" i="1"/>
  <c r="E20" i="1"/>
  <c r="G8" i="1"/>
  <c r="E21" i="1"/>
  <c r="H8" i="1"/>
  <c r="C8" i="1"/>
  <c r="F8" i="1"/>
  <c r="H12" i="1"/>
  <c r="P8" i="1"/>
  <c r="B25" i="1"/>
  <c r="I12" i="1"/>
  <c r="I15" i="1"/>
</calcChain>
</file>

<file path=xl/sharedStrings.xml><?xml version="1.0" encoding="utf-8"?>
<sst xmlns="http://schemas.openxmlformats.org/spreadsheetml/2006/main" count="70" uniqueCount="65">
  <si>
    <t>Employing an Interpreter:</t>
  </si>
  <si>
    <t>Gross Salary</t>
  </si>
  <si>
    <t>Second interpreter required @ 50 half day sessions</t>
  </si>
  <si>
    <t>Using Freelance Interpreters</t>
  </si>
  <si>
    <t>Interpreter Leave cover @ 20 days freelance</t>
  </si>
  <si>
    <t>Days in the year 2013</t>
  </si>
  <si>
    <t>Weekend Days</t>
  </si>
  <si>
    <t>Public Holidays</t>
  </si>
  <si>
    <t>Annual Leve @ 20 days</t>
  </si>
  <si>
    <t>Working days</t>
  </si>
  <si>
    <t>Freelance Interpreters @ all working days 233</t>
  </si>
  <si>
    <t>Travel</t>
  </si>
  <si>
    <t>Potentially higher if travelling as have to use own interpreter instead of booking locally.</t>
  </si>
  <si>
    <t>Potentially lower, as able to book local to destination and/or use freelance interpreters with travel inclusive fees.</t>
  </si>
  <si>
    <t>Long term sick leave ?</t>
  </si>
  <si>
    <t>Management Costs @ 5% of gross salary</t>
  </si>
  <si>
    <t>Full Day:</t>
  </si>
  <si>
    <t xml:space="preserve">Costs and on costs that AtW say they will cover in full in AtW Guidance v 19 - although assumptions about costs and amount of freelance cover will vary according to your needs: </t>
  </si>
  <si>
    <t>Potential additional on costs, and situations requiring increased use of freelance interpreters, that AtW have not said in their guidance they will cover.  There are no figures for these yet.</t>
  </si>
  <si>
    <t>Maternity Cover / Parental Leave ?</t>
  </si>
  <si>
    <t>Interpreter cover required where working hours not appropriate - e.g. all day work followed by evening meeting, weekend work following full week, etc.  ?</t>
  </si>
  <si>
    <t>Compassionate Leave ?</t>
  </si>
  <si>
    <t>Total Salary + NI + Management Costs - excl travel</t>
  </si>
  <si>
    <t>Total Salary + on costs + Freelance Cover for AL, Sick Leave, where two interpreters required</t>
  </si>
  <si>
    <t>Employing Staff Interpreter + Freelance where necessary</t>
  </si>
  <si>
    <t>Total cost for 1 interpreter every working day</t>
  </si>
  <si>
    <t>Calculating No. of Working Days in the Year</t>
  </si>
  <si>
    <t>Half Day</t>
  </si>
  <si>
    <t>Assumptions used in tables above - changing any of these figures will automatically change the calculations above:</t>
  </si>
  <si>
    <t>Total Freelance Costs, including where two interpreters required</t>
  </si>
  <si>
    <t>No additional costs to be added</t>
  </si>
  <si>
    <t>Difference between using a staff interpreter plus freelance cover where needed, and just freelance cover, excluding travel and additional on costs:</t>
  </si>
  <si>
    <t>NB reducing the full day charge reduces the difference between staff and freelance support (with the assumptions on this spreadsheet, excluding travel &amp; additional on costs</t>
  </si>
  <si>
    <t>NI (Cat A) using HMRC calculator on £30,000 salary (£256.54pm)</t>
  </si>
  <si>
    <t>(If Cat D £187.63pm £2,251.56 pa)</t>
  </si>
  <si>
    <t>Category A NI -</t>
  </si>
  <si>
    <t xml:space="preserve">Category D NI - </t>
  </si>
  <si>
    <t>Employees in a salary-related contracted-out scheme</t>
  </si>
  <si>
    <t>Employees not in contracted-out pension schemes</t>
  </si>
  <si>
    <r>
      <rPr>
        <b/>
        <sz val="12"/>
        <color theme="1"/>
        <rFont val="Calibri"/>
        <family val="2"/>
        <scheme val="minor"/>
      </rPr>
      <t>Pension</t>
    </r>
    <r>
      <rPr>
        <sz val="12"/>
        <color theme="1"/>
        <rFont val="Calibri"/>
        <family val="2"/>
        <scheme val="minor"/>
      </rPr>
      <t xml:space="preserve"> rules are complicated - if your employer already has a pension scheme, the an employed interpreter may be eligible to join, and the employer pension contributions will vary.  </t>
    </r>
  </si>
  <si>
    <t xml:space="preserve">https://www.moneyadviceservice.org.uk/en/tools/workplace-pension-contribution-calculator </t>
  </si>
  <si>
    <t>New rules mean that between 2015 and 2018 employees will be auto enrolled into a Workplace Pension, with an ininital employer contribution of 1%.  Calculated using the website below</t>
  </si>
  <si>
    <t>More information can be found here - https://www.gov.uk/auto-enrolled-into-workplace-pension</t>
  </si>
  <si>
    <t xml:space="preserve">Interpreter Professional costs - Professional Supervision, CPD Training, NRCPD Registration </t>
  </si>
  <si>
    <t>Recruitment costs (1st year, and for any year you need to recruit again).</t>
  </si>
  <si>
    <t>Add advertising, interview, skills assessment, etc. costs.</t>
  </si>
  <si>
    <t>Pension costs at 1%, though may be lower or higher, e.g. up to 20% for an employer defined benefit scheme (see below)</t>
  </si>
  <si>
    <t>NB: these figures are based on a staff interpreter salary of £30,000, as this is this appears to be the  figure used by AtW.  Using this figure in these calculations does not imply that it is actually possible to employ an interpreter at this salary for FT AtW work.</t>
  </si>
  <si>
    <t>Number of half day sessions 2nd interpreter required - Staff</t>
  </si>
  <si>
    <t>Number of half day sessions 2nd interpreter required - Freelance</t>
  </si>
  <si>
    <t>Interpreter cover costs where staff interpreter attending staff meetingsetc as interpreter rather than interpreter</t>
  </si>
  <si>
    <t>Not currently covered by AtW.  As these are essential costs in employing an interpreter, they should be considered on costs.  If employing RTI these costs will be substantially higher.</t>
  </si>
  <si>
    <t>Cover whilst interpreter in Managerial &amp; Professional Supervision, CPD Training, any required staff development / training</t>
  </si>
  <si>
    <t>Not currently covered by AtW.  You will need to add them in as staff employment costs.</t>
  </si>
  <si>
    <t>Not currently covered by AtW.  You will need to add them in as staff interpreter cover costs.</t>
  </si>
  <si>
    <t>Not currently covered by AtW.  They be averaged in to show the true costs for comparison?</t>
  </si>
  <si>
    <t>Interpreter Sick cover @ 20 days freelance (in AtW Guidance)</t>
  </si>
  <si>
    <t>Assumed Freelance Interpreter Day &amp; Half Day rates.  These are likely to vary regionally.  Currently use AtW hourly rate of £45 ph, assume full day 7 hours, half day 3.5 hours</t>
  </si>
  <si>
    <t>Hourly rate</t>
  </si>
  <si>
    <t>Hours Full / Half day</t>
  </si>
  <si>
    <t xml:space="preserve">Deaf person being sick for two weeks </t>
  </si>
  <si>
    <t>Freelance cancellating 100% first week, 50% cancellation second week.  Staff interpreter full pay.  There are also implications if the Deaf person is on longer term sick leave, but only for the staff interpreter.</t>
  </si>
  <si>
    <t>AtW are saying they have a contingency fund for AL and sick leave costs, but they are used if needed, and not as part of your budget.</t>
  </si>
  <si>
    <t>This is what ATW are saying they will pay - usually hourly pro rata!</t>
  </si>
  <si>
    <t>AtW Guidance says they will pay for this if requested.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</si>
</sst>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809]* #,##0.00_-;\-[$£-809]* #,##0.00_-;_-[$£-809]* &quot;-&quot;??_-;_-@_-"/>
  </numFmts>
  <fonts count="10"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2"/>
      <color rgb="FF000000"/>
      <name val="Calibri"/>
      <family val="2"/>
      <scheme val="minor"/>
    </font>
    <font>
      <b/>
      <sz val="12"/>
      <color rgb="FFFF0000"/>
      <name val="Calibri"/>
      <scheme val="minor"/>
    </font>
    <font>
      <b/>
      <u/>
      <sz val="12"/>
      <color theme="1"/>
      <name val="Calibri"/>
      <scheme val="minor"/>
    </font>
    <font>
      <sz val="8"/>
      <name val="Calibri"/>
      <family val="2"/>
      <scheme val="minor"/>
    </font>
    <font>
      <sz val="12"/>
      <color rgb="FFFF0000"/>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74">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44">
    <xf numFmtId="0" fontId="0" fillId="0" borderId="0" xfId="0"/>
    <xf numFmtId="0" fontId="2" fillId="0" borderId="0" xfId="0" applyFont="1"/>
    <xf numFmtId="0" fontId="0" fillId="0" borderId="0" xfId="0" applyAlignment="1">
      <alignment wrapText="1"/>
    </xf>
    <xf numFmtId="0" fontId="2" fillId="0" borderId="0" xfId="0" applyFont="1" applyAlignment="1">
      <alignment wrapText="1"/>
    </xf>
    <xf numFmtId="164" fontId="2" fillId="0" borderId="0" xfId="0" applyNumberFormat="1" applyFont="1"/>
    <xf numFmtId="0" fontId="2" fillId="2" borderId="1" xfId="0" applyFont="1" applyFill="1" applyBorder="1" applyAlignment="1">
      <alignment wrapText="1"/>
    </xf>
    <xf numFmtId="0" fontId="5" fillId="2" borderId="1" xfId="0" applyFont="1" applyFill="1" applyBorder="1" applyAlignment="1">
      <alignment wrapText="1"/>
    </xf>
    <xf numFmtId="0" fontId="0" fillId="2" borderId="1" xfId="0" applyFill="1" applyBorder="1" applyAlignment="1">
      <alignment wrapText="1"/>
    </xf>
    <xf numFmtId="164" fontId="2" fillId="2" borderId="1" xfId="0" applyNumberFormat="1" applyFont="1" applyFill="1" applyBorder="1" applyAlignment="1">
      <alignment wrapText="1"/>
    </xf>
    <xf numFmtId="0" fontId="2" fillId="3" borderId="1" xfId="0" applyFont="1" applyFill="1" applyBorder="1" applyAlignment="1">
      <alignment wrapText="1"/>
    </xf>
    <xf numFmtId="0" fontId="0" fillId="3" borderId="1" xfId="0" applyFill="1" applyBorder="1" applyAlignment="1">
      <alignment wrapText="1"/>
    </xf>
    <xf numFmtId="0" fontId="0" fillId="0" borderId="0" xfId="0" applyAlignment="1"/>
    <xf numFmtId="0" fontId="6" fillId="0" borderId="0" xfId="0" applyFont="1" applyAlignment="1">
      <alignment wrapText="1"/>
    </xf>
    <xf numFmtId="0" fontId="2" fillId="0" borderId="0" xfId="0" applyFont="1" applyAlignment="1">
      <alignment wrapText="1"/>
    </xf>
    <xf numFmtId="0" fontId="6" fillId="0" borderId="0" xfId="0" applyFont="1"/>
    <xf numFmtId="0" fontId="2" fillId="4" borderId="1" xfId="0" applyFont="1" applyFill="1" applyBorder="1" applyAlignment="1">
      <alignment wrapText="1"/>
    </xf>
    <xf numFmtId="0" fontId="0" fillId="4" borderId="1" xfId="0" applyFill="1" applyBorder="1" applyAlignment="1">
      <alignment wrapText="1"/>
    </xf>
    <xf numFmtId="44" fontId="2" fillId="4" borderId="1" xfId="35" applyFont="1" applyFill="1" applyBorder="1" applyAlignment="1">
      <alignment wrapText="1"/>
    </xf>
    <xf numFmtId="44" fontId="7" fillId="0" borderId="0" xfId="0" applyNumberFormat="1" applyFont="1"/>
    <xf numFmtId="0" fontId="0" fillId="0" borderId="0" xfId="0" applyAlignment="1">
      <alignment wrapText="1"/>
    </xf>
    <xf numFmtId="0" fontId="2" fillId="0" borderId="0" xfId="0" applyFont="1" applyAlignment="1">
      <alignment wrapText="1"/>
    </xf>
    <xf numFmtId="0" fontId="0" fillId="0" borderId="0" xfId="0" applyAlignment="1">
      <alignment wrapText="1"/>
    </xf>
    <xf numFmtId="0" fontId="2" fillId="4" borderId="0" xfId="0" applyFont="1" applyFill="1" applyBorder="1" applyAlignment="1">
      <alignment wrapText="1"/>
    </xf>
    <xf numFmtId="0" fontId="0" fillId="4" borderId="0" xfId="0" applyFill="1" applyBorder="1" applyAlignment="1">
      <alignment wrapText="1"/>
    </xf>
    <xf numFmtId="0" fontId="0" fillId="5" borderId="1" xfId="0" applyFill="1" applyBorder="1" applyAlignment="1">
      <alignment horizontal="center" wrapText="1"/>
    </xf>
    <xf numFmtId="0" fontId="2" fillId="5" borderId="1" xfId="0" applyFont="1" applyFill="1" applyBorder="1" applyAlignment="1">
      <alignment wrapText="1"/>
    </xf>
    <xf numFmtId="0" fontId="0" fillId="5" borderId="1" xfId="0" applyFill="1" applyBorder="1" applyAlignment="1">
      <alignment wrapText="1"/>
    </xf>
    <xf numFmtId="0" fontId="2" fillId="0" borderId="0" xfId="0" applyFont="1" applyAlignment="1">
      <alignment wrapText="1"/>
    </xf>
    <xf numFmtId="0" fontId="0" fillId="0" borderId="0" xfId="0" applyAlignment="1">
      <alignment wrapText="1"/>
    </xf>
    <xf numFmtId="0" fontId="6" fillId="0" borderId="0" xfId="0" applyFont="1" applyAlignment="1"/>
    <xf numFmtId="0" fontId="7" fillId="0" borderId="0" xfId="0" applyFont="1"/>
    <xf numFmtId="0" fontId="2" fillId="2" borderId="1" xfId="0" applyFont="1" applyFill="1" applyBorder="1" applyAlignment="1">
      <alignment horizontal="center" wrapText="1"/>
    </xf>
    <xf numFmtId="0" fontId="0" fillId="2" borderId="1" xfId="0" applyFill="1" applyBorder="1" applyAlignment="1">
      <alignment horizontal="center" wrapText="1"/>
    </xf>
    <xf numFmtId="0" fontId="2" fillId="3" borderId="1" xfId="0" applyFont="1" applyFill="1" applyBorder="1" applyAlignment="1">
      <alignment horizontal="center" wrapText="1"/>
    </xf>
    <xf numFmtId="0" fontId="2" fillId="0" borderId="2" xfId="0" applyFont="1"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2" fillId="0" borderId="0" xfId="0" applyFont="1" applyAlignment="1">
      <alignment wrapText="1"/>
    </xf>
    <xf numFmtId="0" fontId="0" fillId="0" borderId="0" xfId="0" applyAlignment="1">
      <alignment wrapText="1"/>
    </xf>
    <xf numFmtId="0" fontId="2" fillId="0" borderId="1" xfId="0" applyFont="1" applyBorder="1" applyAlignment="1">
      <alignment vertical="center" wrapText="1"/>
    </xf>
    <xf numFmtId="0" fontId="0" fillId="0" borderId="1" xfId="0" applyBorder="1" applyAlignment="1">
      <alignment wrapText="1"/>
    </xf>
    <xf numFmtId="0" fontId="9" fillId="2" borderId="5" xfId="0" applyFont="1" applyFill="1" applyBorder="1" applyAlignment="1">
      <alignment wrapText="1"/>
    </xf>
    <xf numFmtId="0" fontId="9" fillId="0" borderId="6" xfId="0" applyFont="1" applyBorder="1" applyAlignment="1">
      <alignment wrapText="1"/>
    </xf>
    <xf numFmtId="0" fontId="9" fillId="2" borderId="1" xfId="0" applyFont="1" applyFill="1" applyBorder="1" applyAlignment="1">
      <alignment wrapText="1"/>
    </xf>
  </cellXfs>
  <cellStyles count="74">
    <cellStyle name="Currency" xfId="35"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U45"/>
  <sheetViews>
    <sheetView tabSelected="1" topLeftCell="J1" workbookViewId="0">
      <selection activeCell="S7" sqref="S7"/>
    </sheetView>
  </sheetViews>
  <sheetFormatPr baseColWidth="10" defaultRowHeight="15" outlineLevelCol="1" x14ac:dyDescent="0"/>
  <cols>
    <col min="1" max="1" width="10.83203125" outlineLevel="1"/>
    <col min="2" max="2" width="17.33203125" customWidth="1" outlineLevel="1"/>
    <col min="3" max="3" width="16" customWidth="1" outlineLevel="1"/>
    <col min="4" max="5" width="13.5" customWidth="1" outlineLevel="1"/>
    <col min="6" max="6" width="10.83203125" outlineLevel="1"/>
    <col min="7" max="7" width="12.6640625" customWidth="1" outlineLevel="1"/>
    <col min="8" max="8" width="17.33203125" customWidth="1" outlineLevel="1"/>
    <col min="9" max="9" width="19.5" customWidth="1" outlineLevel="1"/>
    <col min="10" max="11" width="26.6640625" customWidth="1" outlineLevel="1"/>
    <col min="12" max="12" width="3.83203125" customWidth="1"/>
    <col min="13" max="15" width="25.6640625" customWidth="1" outlineLevel="1"/>
    <col min="16" max="17" width="25.33203125" customWidth="1" outlineLevel="1"/>
    <col min="18" max="18" width="31.1640625" customWidth="1" outlineLevel="1"/>
    <col min="19" max="19" width="15" customWidth="1" outlineLevel="1"/>
    <col min="20" max="20" width="15.6640625" customWidth="1" outlineLevel="1"/>
    <col min="21" max="21" width="15.33203125" customWidth="1" outlineLevel="1"/>
  </cols>
  <sheetData>
    <row r="1" spans="1:21">
      <c r="A1" s="30" t="s">
        <v>0</v>
      </c>
    </row>
    <row r="3" spans="1:21">
      <c r="A3" s="1" t="s">
        <v>47</v>
      </c>
    </row>
    <row r="5" spans="1:21" ht="31" customHeight="1">
      <c r="A5" s="34" t="s">
        <v>24</v>
      </c>
      <c r="B5" s="31" t="s">
        <v>17</v>
      </c>
      <c r="C5" s="31"/>
      <c r="D5" s="31"/>
      <c r="E5" s="31"/>
      <c r="F5" s="31"/>
      <c r="G5" s="31"/>
      <c r="H5" s="31"/>
      <c r="I5" s="31"/>
      <c r="J5" s="31"/>
      <c r="K5" s="32"/>
      <c r="L5" s="24"/>
      <c r="M5" s="33" t="s">
        <v>18</v>
      </c>
      <c r="N5" s="33"/>
      <c r="O5" s="33"/>
      <c r="P5" s="33"/>
      <c r="Q5" s="33"/>
      <c r="R5" s="33"/>
      <c r="S5" s="33"/>
      <c r="T5" s="33"/>
      <c r="U5" s="33"/>
    </row>
    <row r="6" spans="1:21" s="3" customFormat="1" ht="90">
      <c r="A6" s="35"/>
      <c r="B6" s="5" t="s">
        <v>1</v>
      </c>
      <c r="C6" s="5" t="s">
        <v>33</v>
      </c>
      <c r="D6" s="5" t="s">
        <v>15</v>
      </c>
      <c r="E6" s="6" t="s">
        <v>22</v>
      </c>
      <c r="F6" s="5" t="s">
        <v>4</v>
      </c>
      <c r="G6" s="5" t="s">
        <v>56</v>
      </c>
      <c r="H6" s="5" t="s">
        <v>2</v>
      </c>
      <c r="I6" s="5" t="s">
        <v>23</v>
      </c>
      <c r="J6" s="5" t="s">
        <v>11</v>
      </c>
      <c r="K6" s="5" t="s">
        <v>44</v>
      </c>
      <c r="L6" s="25"/>
      <c r="M6" s="9" t="s">
        <v>43</v>
      </c>
      <c r="N6" s="9" t="s">
        <v>52</v>
      </c>
      <c r="O6" s="9" t="s">
        <v>60</v>
      </c>
      <c r="P6" s="9" t="s">
        <v>46</v>
      </c>
      <c r="Q6" s="9" t="s">
        <v>50</v>
      </c>
      <c r="R6" s="9" t="s">
        <v>20</v>
      </c>
      <c r="S6" s="9" t="s">
        <v>19</v>
      </c>
      <c r="T6" s="9" t="s">
        <v>21</v>
      </c>
      <c r="U6" s="9" t="s">
        <v>14</v>
      </c>
    </row>
    <row r="7" spans="1:21" s="2" customFormat="1" ht="90">
      <c r="A7" s="35"/>
      <c r="B7" s="7"/>
      <c r="C7" s="7" t="s">
        <v>34</v>
      </c>
      <c r="D7" s="7"/>
      <c r="E7" s="43" t="s">
        <v>63</v>
      </c>
      <c r="F7" s="41" t="s">
        <v>62</v>
      </c>
      <c r="G7" s="42"/>
      <c r="H7" s="7"/>
      <c r="I7" s="7"/>
      <c r="J7" s="7"/>
      <c r="K7" s="43" t="s">
        <v>64</v>
      </c>
      <c r="L7" s="26"/>
      <c r="M7" s="10"/>
      <c r="N7" s="10"/>
      <c r="O7" s="10"/>
      <c r="P7" s="10"/>
      <c r="Q7" s="10"/>
      <c r="R7" s="10"/>
      <c r="S7" s="10"/>
      <c r="T7" s="10"/>
      <c r="U7" s="10"/>
    </row>
    <row r="8" spans="1:21" s="2" customFormat="1" ht="120">
      <c r="A8" s="36"/>
      <c r="B8" s="7">
        <v>30000</v>
      </c>
      <c r="C8" s="7">
        <f>256.54*12</f>
        <v>3078.4800000000005</v>
      </c>
      <c r="D8" s="7">
        <v>1500</v>
      </c>
      <c r="E8" s="8">
        <f>B8+C8+D8</f>
        <v>34578.480000000003</v>
      </c>
      <c r="F8" s="7">
        <f>20*E20</f>
        <v>6300</v>
      </c>
      <c r="G8" s="7">
        <f>20*E20</f>
        <v>6300</v>
      </c>
      <c r="H8" s="7">
        <f>H20*E21</f>
        <v>7875</v>
      </c>
      <c r="I8" s="8">
        <f>E8+F8+G8+H8</f>
        <v>55053.48</v>
      </c>
      <c r="J8" s="7" t="s">
        <v>12</v>
      </c>
      <c r="K8" s="7" t="s">
        <v>45</v>
      </c>
      <c r="L8" s="26"/>
      <c r="M8" s="10" t="s">
        <v>51</v>
      </c>
      <c r="N8" s="10" t="s">
        <v>51</v>
      </c>
      <c r="O8" s="10" t="s">
        <v>61</v>
      </c>
      <c r="P8" s="10">
        <f>20.28*12</f>
        <v>243.36</v>
      </c>
      <c r="Q8" s="10" t="s">
        <v>53</v>
      </c>
      <c r="R8" s="10" t="s">
        <v>54</v>
      </c>
      <c r="S8" s="10" t="s">
        <v>55</v>
      </c>
      <c r="T8" s="10" t="s">
        <v>55</v>
      </c>
      <c r="U8" s="10" t="s">
        <v>55</v>
      </c>
    </row>
    <row r="9" spans="1:21" s="2" customFormat="1">
      <c r="L9" s="19"/>
      <c r="N9" s="28"/>
      <c r="O9" s="21"/>
      <c r="Q9" s="21"/>
    </row>
    <row r="10" spans="1:21" s="2" customFormat="1">
      <c r="L10" s="19"/>
      <c r="N10" s="28"/>
      <c r="O10" s="21"/>
      <c r="Q10" s="21"/>
    </row>
    <row r="11" spans="1:21" s="2" customFormat="1" ht="45">
      <c r="A11" s="39" t="s">
        <v>3</v>
      </c>
      <c r="B11" s="15" t="s">
        <v>25</v>
      </c>
      <c r="C11" s="16"/>
      <c r="D11" s="16"/>
      <c r="E11" s="16"/>
      <c r="F11" s="16"/>
      <c r="G11" s="16"/>
      <c r="H11" s="15" t="s">
        <v>2</v>
      </c>
      <c r="I11" s="15" t="s">
        <v>29</v>
      </c>
      <c r="J11" s="15" t="s">
        <v>11</v>
      </c>
      <c r="K11" s="15" t="s">
        <v>30</v>
      </c>
      <c r="L11" s="22"/>
      <c r="N11" s="28"/>
      <c r="O11" s="21"/>
      <c r="Q11" s="21"/>
    </row>
    <row r="12" spans="1:21" s="2" customFormat="1" ht="75">
      <c r="A12" s="40"/>
      <c r="B12" s="16">
        <f>B36+E20*B25</f>
        <v>73395</v>
      </c>
      <c r="C12" s="16"/>
      <c r="D12" s="16"/>
      <c r="E12" s="16"/>
      <c r="F12" s="16"/>
      <c r="G12" s="16"/>
      <c r="H12" s="16">
        <f>I20*130</f>
        <v>6500</v>
      </c>
      <c r="I12" s="17">
        <f>B12+H12</f>
        <v>79895</v>
      </c>
      <c r="J12" s="16" t="s">
        <v>13</v>
      </c>
      <c r="K12" s="16"/>
      <c r="L12" s="23"/>
      <c r="N12" s="28"/>
      <c r="O12" s="21"/>
      <c r="Q12" s="21"/>
    </row>
    <row r="13" spans="1:21" s="2" customFormat="1">
      <c r="L13" s="19"/>
      <c r="N13" s="28"/>
      <c r="O13" s="21"/>
      <c r="Q13" s="21"/>
    </row>
    <row r="14" spans="1:21" s="2" customFormat="1">
      <c r="A14" s="14" t="s">
        <v>31</v>
      </c>
      <c r="L14" s="19"/>
      <c r="N14" s="28"/>
      <c r="O14" s="21"/>
      <c r="Q14" s="21"/>
    </row>
    <row r="15" spans="1:21" s="2" customFormat="1">
      <c r="I15" s="18">
        <f>I12-I8</f>
        <v>24841.519999999997</v>
      </c>
      <c r="L15" s="19"/>
      <c r="N15" s="28"/>
      <c r="O15" s="21"/>
      <c r="Q15" s="21"/>
    </row>
    <row r="16" spans="1:21" s="2" customFormat="1">
      <c r="I16" s="1"/>
      <c r="L16" s="19"/>
      <c r="N16" s="28"/>
      <c r="O16" s="21"/>
      <c r="Q16" s="21"/>
    </row>
    <row r="17" spans="1:17" s="2" customFormat="1">
      <c r="A17" s="29" t="s">
        <v>28</v>
      </c>
      <c r="L17" s="19"/>
      <c r="N17" s="28"/>
      <c r="O17" s="21"/>
      <c r="Q17" s="21"/>
    </row>
    <row r="18" spans="1:17" s="2" customFormat="1">
      <c r="L18" s="19"/>
      <c r="N18" s="28"/>
      <c r="O18" s="21"/>
      <c r="Q18" s="21"/>
    </row>
    <row r="19" spans="1:17" s="2" customFormat="1" ht="94" customHeight="1">
      <c r="A19" s="37" t="s">
        <v>26</v>
      </c>
      <c r="B19" s="38"/>
      <c r="D19" s="37" t="s">
        <v>57</v>
      </c>
      <c r="E19" s="38"/>
      <c r="F19" s="27" t="s">
        <v>58</v>
      </c>
      <c r="G19" s="27" t="s">
        <v>59</v>
      </c>
      <c r="H19" s="3" t="s">
        <v>48</v>
      </c>
      <c r="I19" s="20" t="s">
        <v>49</v>
      </c>
      <c r="L19" s="19"/>
      <c r="N19" s="28"/>
      <c r="O19" s="21"/>
      <c r="Q19" s="21"/>
    </row>
    <row r="20" spans="1:17" s="2" customFormat="1" ht="30">
      <c r="A20" s="2" t="s">
        <v>5</v>
      </c>
      <c r="B20" s="2">
        <v>365</v>
      </c>
      <c r="D20" s="14" t="s">
        <v>16</v>
      </c>
      <c r="E20" s="14">
        <f>F20*G20</f>
        <v>315</v>
      </c>
      <c r="F20" s="14">
        <v>45</v>
      </c>
      <c r="G20" s="14">
        <v>7</v>
      </c>
      <c r="H20" s="14">
        <v>50</v>
      </c>
      <c r="I20" s="14">
        <v>50</v>
      </c>
      <c r="L20" s="19"/>
      <c r="N20" s="28"/>
      <c r="O20" s="21"/>
      <c r="Q20" s="21"/>
    </row>
    <row r="21" spans="1:17" s="2" customFormat="1" ht="30">
      <c r="A21" s="2" t="s">
        <v>6</v>
      </c>
      <c r="B21" s="2">
        <v>104</v>
      </c>
      <c r="D21" s="14" t="s">
        <v>27</v>
      </c>
      <c r="E21" s="14">
        <f>F21*G21</f>
        <v>157.5</v>
      </c>
      <c r="F21" s="14">
        <v>45</v>
      </c>
      <c r="G21" s="14">
        <v>3.5</v>
      </c>
      <c r="H21" s="11"/>
      <c r="L21" s="19"/>
      <c r="N21" s="28"/>
      <c r="O21" s="21"/>
      <c r="Q21" s="21"/>
    </row>
    <row r="22" spans="1:17" s="2" customFormat="1" ht="30">
      <c r="A22" s="2" t="s">
        <v>7</v>
      </c>
      <c r="B22" s="2">
        <v>8</v>
      </c>
      <c r="D22" s="11" t="s">
        <v>32</v>
      </c>
      <c r="L22" s="19"/>
      <c r="N22" s="28"/>
      <c r="O22" s="21"/>
      <c r="Q22" s="21"/>
    </row>
    <row r="23" spans="1:17" s="2" customFormat="1" ht="45">
      <c r="A23" s="2" t="s">
        <v>8</v>
      </c>
      <c r="B23" s="2">
        <v>20</v>
      </c>
      <c r="L23" s="19"/>
      <c r="N23" s="28"/>
      <c r="O23" s="21"/>
      <c r="Q23" s="21"/>
    </row>
    <row r="24" spans="1:17" s="2" customFormat="1">
      <c r="D24" s="13" t="s">
        <v>35</v>
      </c>
      <c r="E24" s="11" t="s">
        <v>38</v>
      </c>
      <c r="L24" s="19"/>
      <c r="N24" s="28"/>
      <c r="O24" s="21"/>
      <c r="Q24" s="21"/>
    </row>
    <row r="25" spans="1:17" s="2" customFormat="1" ht="30">
      <c r="A25" s="12" t="s">
        <v>9</v>
      </c>
      <c r="B25" s="12">
        <f>B20-B21-B22-B23</f>
        <v>233</v>
      </c>
      <c r="D25" s="13" t="s">
        <v>36</v>
      </c>
      <c r="E25" s="11" t="s">
        <v>37</v>
      </c>
      <c r="L25" s="19"/>
      <c r="N25" s="28"/>
      <c r="O25" s="21"/>
      <c r="Q25" s="21"/>
    </row>
    <row r="26" spans="1:17" s="2" customFormat="1">
      <c r="L26" s="19"/>
      <c r="N26" s="28"/>
      <c r="O26" s="21"/>
      <c r="Q26" s="21"/>
    </row>
    <row r="27" spans="1:17" s="2" customFormat="1" ht="45">
      <c r="B27" s="3" t="s">
        <v>10</v>
      </c>
      <c r="D27" s="11" t="s">
        <v>39</v>
      </c>
      <c r="L27" s="19"/>
      <c r="N27" s="28"/>
      <c r="O27" s="21"/>
      <c r="Q27" s="21"/>
    </row>
    <row r="28" spans="1:17" s="2" customFormat="1">
      <c r="D28" s="11" t="s">
        <v>41</v>
      </c>
      <c r="L28" s="19"/>
      <c r="N28" s="28"/>
      <c r="O28" s="21"/>
      <c r="Q28" s="21"/>
    </row>
    <row r="29" spans="1:17" s="2" customFormat="1">
      <c r="A29" s="3"/>
      <c r="D29" s="11" t="s">
        <v>40</v>
      </c>
      <c r="I29" s="3"/>
      <c r="L29" s="19"/>
      <c r="N29" s="28"/>
      <c r="O29" s="21"/>
      <c r="Q29" s="21"/>
    </row>
    <row r="30" spans="1:17">
      <c r="D30" s="11" t="s">
        <v>42</v>
      </c>
    </row>
    <row r="31" spans="1:17">
      <c r="A31" s="1"/>
    </row>
    <row r="33" spans="1:9">
      <c r="A33" s="1"/>
      <c r="E33" s="1"/>
    </row>
    <row r="34" spans="1:9">
      <c r="E34" s="1"/>
    </row>
    <row r="36" spans="1:9">
      <c r="A36" s="1"/>
      <c r="I36" s="4"/>
    </row>
    <row r="38" spans="1:9">
      <c r="A38" s="1"/>
      <c r="I38" s="4"/>
    </row>
    <row r="40" spans="1:9">
      <c r="I40" s="4"/>
    </row>
    <row r="41" spans="1:9">
      <c r="I41" s="4"/>
    </row>
    <row r="42" spans="1:9">
      <c r="I42" s="4"/>
    </row>
    <row r="43" spans="1:9">
      <c r="I43" s="4"/>
    </row>
    <row r="44" spans="1:9">
      <c r="I44" s="4"/>
    </row>
    <row r="45" spans="1:9">
      <c r="I45" s="4"/>
    </row>
  </sheetData>
  <mergeCells count="7">
    <mergeCell ref="B5:K5"/>
    <mergeCell ref="M5:U5"/>
    <mergeCell ref="A5:A8"/>
    <mergeCell ref="A19:B19"/>
    <mergeCell ref="D19:E19"/>
    <mergeCell ref="A11:A12"/>
    <mergeCell ref="F7:G7"/>
  </mergeCells>
  <phoneticPr fontId="8" type="noConversion"/>
  <printOptions gridLines="1"/>
  <pageMargins left="0.75000000000000011" right="0.75000000000000011" top="1" bottom="1" header="0.5" footer="0.5"/>
  <pageSetup paperSize="9" scale="38" orientation="landscape"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darren townsend-handscomb</dc:creator>
  <cp:lastModifiedBy>darren townsend-handscomb</cp:lastModifiedBy>
  <cp:lastPrinted>2013-11-10T01:24:22Z</cp:lastPrinted>
  <dcterms:created xsi:type="dcterms:W3CDTF">2013-10-21T21:54:20Z</dcterms:created>
  <dcterms:modified xsi:type="dcterms:W3CDTF">2014-02-12T22:17:09Z</dcterms:modified>
</cp:coreProperties>
</file>